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975" windowHeight="6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<sst xmlns="http://schemas.openxmlformats.org/spreadsheetml/2006/main" count="231" uniqueCount="118">
  <si>
    <t>Дано:</t>
  </si>
  <si>
    <t>fc =</t>
  </si>
  <si>
    <t>I3 =</t>
  </si>
  <si>
    <t>I2 =</t>
  </si>
  <si>
    <t>U3 =</t>
  </si>
  <si>
    <t>U2 =</t>
  </si>
  <si>
    <t>U1 =</t>
  </si>
  <si>
    <t>В</t>
  </si>
  <si>
    <t>А</t>
  </si>
  <si>
    <t>Гц</t>
  </si>
  <si>
    <t>Pг = U2*I2 + U3*I3 =</t>
  </si>
  <si>
    <t xml:space="preserve"> + </t>
  </si>
  <si>
    <t xml:space="preserve"> * </t>
  </si>
  <si>
    <t xml:space="preserve"> = </t>
  </si>
  <si>
    <t>ВА</t>
  </si>
  <si>
    <t>Трансформатор</t>
  </si>
  <si>
    <t>2. Выбор марку и стали магнитопровода согласно таблицы (из практической работы)</t>
  </si>
  <si>
    <t>Pг =</t>
  </si>
  <si>
    <t>J =</t>
  </si>
  <si>
    <t xml:space="preserve">ƞ = </t>
  </si>
  <si>
    <t>Толщина</t>
  </si>
  <si>
    <t>Ko =</t>
  </si>
  <si>
    <t xml:space="preserve">Кс = </t>
  </si>
  <si>
    <t>Тл</t>
  </si>
  <si>
    <r>
      <t>А/мм</t>
    </r>
    <r>
      <rPr>
        <sz val="10"/>
        <color indexed="8"/>
        <rFont val="Calibri"/>
        <family val="2"/>
      </rPr>
      <t>²</t>
    </r>
  </si>
  <si>
    <t>(мощность)</t>
  </si>
  <si>
    <t>(плотность тока)</t>
  </si>
  <si>
    <t>КПД</t>
  </si>
  <si>
    <t>коэф. заполнения окна медью обмоток</t>
  </si>
  <si>
    <t>мм</t>
  </si>
  <si>
    <t>магнитопровод  из</t>
  </si>
  <si>
    <t>3. Определение тока первичной обмотки</t>
  </si>
  <si>
    <t xml:space="preserve"> / </t>
  </si>
  <si>
    <r>
      <t xml:space="preserve">I1 = Рг / U1  * </t>
    </r>
    <r>
      <rPr>
        <sz val="11"/>
        <color indexed="8"/>
        <rFont val="Calibri"/>
        <family val="2"/>
      </rPr>
      <t xml:space="preserve">ƞ * cos ɸ1 </t>
    </r>
    <r>
      <rPr>
        <sz val="11"/>
        <color theme="1"/>
        <rFont val="Calibri"/>
        <family val="2"/>
      </rPr>
      <t>=</t>
    </r>
  </si>
  <si>
    <t>cos ɸ1  =</t>
  </si>
  <si>
    <t xml:space="preserve">Марка стали </t>
  </si>
  <si>
    <t>4. Определение исходной расчетной величены</t>
  </si>
  <si>
    <r>
      <t>Sc*So = Рг * 10</t>
    </r>
    <r>
      <rPr>
        <sz val="11"/>
        <color indexed="8"/>
        <rFont val="Calibri"/>
        <family val="2"/>
      </rPr>
      <t>² / 1,11 (1 + 1/ƞ)</t>
    </r>
    <r>
      <rPr>
        <sz val="11"/>
        <color theme="1"/>
        <rFont val="Calibri"/>
        <family val="2"/>
      </rPr>
      <t>* fc * B * J * Ko * Kc  =</t>
    </r>
  </si>
  <si>
    <t>) *</t>
  </si>
  <si>
    <t>B =</t>
  </si>
  <si>
    <t>(Индукция)</t>
  </si>
  <si>
    <t>* 10² /1,11 * (1 + 1/</t>
  </si>
  <si>
    <t xml:space="preserve">Sc*So = </t>
  </si>
  <si>
    <t>5. Выбор типоразмера магнитопровода</t>
  </si>
  <si>
    <t>см</t>
  </si>
  <si>
    <t xml:space="preserve">Sc = </t>
  </si>
  <si>
    <t xml:space="preserve">a = </t>
  </si>
  <si>
    <t xml:space="preserve">c = </t>
  </si>
  <si>
    <t xml:space="preserve">h = </t>
  </si>
  <si>
    <t xml:space="preserve">H = </t>
  </si>
  <si>
    <t xml:space="preserve">L = </t>
  </si>
  <si>
    <t xml:space="preserve">b = </t>
  </si>
  <si>
    <t>6. Определение число ветков</t>
  </si>
  <si>
    <t>/4,44 * fc * B * Sc</t>
  </si>
  <si>
    <t>(1-</t>
  </si>
  <si>
    <t xml:space="preserve">ΔU1% = </t>
  </si>
  <si>
    <t xml:space="preserve">ΔU2% = </t>
  </si>
  <si>
    <t>(1+</t>
  </si>
  <si>
    <t>/4,44</t>
  </si>
  <si>
    <t>/100) * 10</t>
  </si>
  <si>
    <t>ветков</t>
  </si>
  <si>
    <r>
      <t xml:space="preserve">w1 = U1(1 - </t>
    </r>
    <r>
      <rPr>
        <sz val="11"/>
        <color indexed="8"/>
        <rFont val="Calibri"/>
        <family val="2"/>
      </rPr>
      <t>ΔU1%/100) * 10</t>
    </r>
  </si>
  <si>
    <r>
      <t xml:space="preserve">w2 = U2(1 + </t>
    </r>
    <r>
      <rPr>
        <sz val="11"/>
        <color indexed="8"/>
        <rFont val="Calibri"/>
        <family val="2"/>
      </rPr>
      <t>ΔU2%/100) * 10</t>
    </r>
  </si>
  <si>
    <r>
      <t xml:space="preserve">w3 = U3(1 + </t>
    </r>
    <r>
      <rPr>
        <sz val="11"/>
        <color indexed="8"/>
        <rFont val="Calibri"/>
        <family val="2"/>
      </rPr>
      <t>ΔU2%/100) * 10</t>
    </r>
  </si>
  <si>
    <t xml:space="preserve">w1 = </t>
  </si>
  <si>
    <t xml:space="preserve">w2 = </t>
  </si>
  <si>
    <t xml:space="preserve">w3 = </t>
  </si>
  <si>
    <t>7. Определение сечение провода</t>
  </si>
  <si>
    <t>q1 пр = I1 / J =</t>
  </si>
  <si>
    <t>q3 пр = I3 / J =</t>
  </si>
  <si>
    <t>q2 пр = I2 / J =</t>
  </si>
  <si>
    <t xml:space="preserve"> =&gt;</t>
  </si>
  <si>
    <t>8. Определение возможности размещения обмоток в окне выбранного магнитопровода</t>
  </si>
  <si>
    <r>
      <t>w1.1 = (h - 2</t>
    </r>
    <r>
      <rPr>
        <sz val="11"/>
        <color indexed="8"/>
        <rFont val="Calibri"/>
        <family val="2"/>
      </rPr>
      <t xml:space="preserve">ε1) / d1 = ( </t>
    </r>
  </si>
  <si>
    <t xml:space="preserve"> - </t>
  </si>
  <si>
    <t xml:space="preserve">ε = </t>
  </si>
  <si>
    <t>) /</t>
  </si>
  <si>
    <t xml:space="preserve">d3 = </t>
  </si>
  <si>
    <t xml:space="preserve">d2 = </t>
  </si>
  <si>
    <t xml:space="preserve">d1 = </t>
  </si>
  <si>
    <r>
      <t>w1.2 = (h - 2</t>
    </r>
    <r>
      <rPr>
        <sz val="11"/>
        <color indexed="8"/>
        <rFont val="Calibri"/>
        <family val="2"/>
      </rPr>
      <t xml:space="preserve">ε1) / d2 = ( </t>
    </r>
  </si>
  <si>
    <r>
      <t>w1.3 = (h - 2</t>
    </r>
    <r>
      <rPr>
        <sz val="11"/>
        <color indexed="8"/>
        <rFont val="Calibri"/>
        <family val="2"/>
      </rPr>
      <t xml:space="preserve">ε1) / d3 = ( </t>
    </r>
  </si>
  <si>
    <t>ПЭВ 2</t>
  </si>
  <si>
    <t>8.1 Определение число ветков первичной обмотки в одном слое</t>
  </si>
  <si>
    <t>8.2 Определение число слоев обмотки</t>
  </si>
  <si>
    <r>
      <t xml:space="preserve">m1 </t>
    </r>
    <r>
      <rPr>
        <sz val="11"/>
        <color indexed="8"/>
        <rFont val="Calibri"/>
        <family val="2"/>
      </rPr>
      <t>≈ w1/w1.1</t>
    </r>
  </si>
  <si>
    <t xml:space="preserve">m1 = </t>
  </si>
  <si>
    <r>
      <t xml:space="preserve">m2 </t>
    </r>
    <r>
      <rPr>
        <sz val="11"/>
        <color indexed="8"/>
        <rFont val="Calibri"/>
        <family val="2"/>
      </rPr>
      <t>≈ w2/w1.2</t>
    </r>
  </si>
  <si>
    <r>
      <t xml:space="preserve">m3 </t>
    </r>
    <r>
      <rPr>
        <sz val="11"/>
        <color indexed="8"/>
        <rFont val="Calibri"/>
        <family val="2"/>
      </rPr>
      <t>≈ w3/w1.3</t>
    </r>
  </si>
  <si>
    <t xml:space="preserve">m3 = </t>
  </si>
  <si>
    <t xml:space="preserve">m2 = </t>
  </si>
  <si>
    <t>8.3 Определяется толщина обмотки</t>
  </si>
  <si>
    <t>ȣ =</t>
  </si>
  <si>
    <r>
      <t>δ2</t>
    </r>
    <r>
      <rPr>
        <sz val="11"/>
        <color theme="1"/>
        <rFont val="Calibri"/>
        <family val="2"/>
      </rPr>
      <t xml:space="preserve"> = m2 * (d2 + ȣ2) =</t>
    </r>
  </si>
  <si>
    <r>
      <t>δ3</t>
    </r>
    <r>
      <rPr>
        <sz val="11"/>
        <color theme="1"/>
        <rFont val="Calibri"/>
        <family val="2"/>
      </rPr>
      <t xml:space="preserve"> = m3 * (d3 + ȣ3) =</t>
    </r>
  </si>
  <si>
    <t xml:space="preserve"> *( </t>
  </si>
  <si>
    <t xml:space="preserve"> *(</t>
  </si>
  <si>
    <t>) =</t>
  </si>
  <si>
    <r>
      <t>δ1</t>
    </r>
    <r>
      <rPr>
        <sz val="11"/>
        <color indexed="8"/>
        <rFont val="Calibri"/>
        <family val="2"/>
      </rPr>
      <t xml:space="preserve"> = m1 * (d1 + ȣ1) =</t>
    </r>
  </si>
  <si>
    <t xml:space="preserve">8.4 Расчет необходимой ширины окна </t>
  </si>
  <si>
    <r>
      <t>С</t>
    </r>
    <r>
      <rPr>
        <sz val="10"/>
        <color indexed="8"/>
        <rFont val="Calibri"/>
        <family val="2"/>
      </rPr>
      <t>необх</t>
    </r>
    <r>
      <rPr>
        <sz val="11"/>
        <color theme="1"/>
        <rFont val="Calibri"/>
        <family val="2"/>
      </rPr>
      <t xml:space="preserve"> = K * (ε2 +δ1+δ12+δ2+δ23+δ3+ε3)+ε4</t>
    </r>
  </si>
  <si>
    <t xml:space="preserve">Снеобх = </t>
  </si>
  <si>
    <t>*(</t>
  </si>
  <si>
    <t xml:space="preserve">) + </t>
  </si>
  <si>
    <t>K =</t>
  </si>
  <si>
    <t>ε2 =</t>
  </si>
  <si>
    <t>ε4 =</t>
  </si>
  <si>
    <t>ε3 =</t>
  </si>
  <si>
    <t>δ23 =</t>
  </si>
  <si>
    <t>δ12 =</t>
  </si>
  <si>
    <t>Проверка</t>
  </si>
  <si>
    <t xml:space="preserve"> ≤ </t>
  </si>
  <si>
    <t>Исходные данные</t>
  </si>
  <si>
    <t>Автоматическое решение</t>
  </si>
  <si>
    <t>Снеобх</t>
  </si>
  <si>
    <t>C</t>
  </si>
  <si>
    <t>* Округление</t>
  </si>
  <si>
    <t>Данные из таблицы (подставлять самому)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</si>
</sst>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2" fillId="9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3</xdr:row>
      <xdr:rowOff>0</xdr:rowOff>
    </xdr:from>
    <xdr:to>
      <xdr:col>25</xdr:col>
      <xdr:colOff>0</xdr:colOff>
      <xdr:row>10</xdr:row>
      <xdr:rowOff>123825</xdr:rowOff>
    </xdr:to>
    <xdr:pic>
      <xdr:nvPicPr>
        <xdr:cNvPr id="1" name="Рисунок 2" descr="Трансформато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71500"/>
          <a:ext cx="1809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21"/>
  <sheetViews>
    <sheetView tabSelected="1" zoomScalePageLayoutView="0" workbookViewId="0" topLeftCell="A1">
      <selection activeCell="C1" sqref="C1:AA2"/>
    </sheetView>
  </sheetViews>
  <sheetFormatPr defaultColWidth="3.00390625" defaultRowHeight="15"/>
  <cols>
    <col min="1" max="19" width="3.00390625" style="2" customWidth="1"/>
    <col min="20" max="16384" width="3.00390625" style="2" customWidth="1"/>
  </cols>
  <sheetData>
    <row r="1" spans="3:27" ht="15">
      <c r="C1" s="31" t="s">
        <v>15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3:27" ht="1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4" spans="2:7" ht="15">
      <c r="B4" s="10" t="s">
        <v>0</v>
      </c>
      <c r="C4" s="10"/>
      <c r="D4" s="10"/>
      <c r="E4" s="10"/>
      <c r="F4" s="10"/>
      <c r="G4" s="10"/>
    </row>
    <row r="5" spans="2:7" ht="15">
      <c r="B5" s="10" t="s">
        <v>6</v>
      </c>
      <c r="C5" s="10"/>
      <c r="D5" s="23">
        <v>220</v>
      </c>
      <c r="E5" s="23"/>
      <c r="F5" s="10" t="s">
        <v>7</v>
      </c>
      <c r="G5" s="10"/>
    </row>
    <row r="6" spans="2:7" ht="15">
      <c r="B6" s="10" t="s">
        <v>5</v>
      </c>
      <c r="C6" s="10"/>
      <c r="D6" s="23">
        <v>230</v>
      </c>
      <c r="E6" s="23"/>
      <c r="F6" s="10" t="s">
        <v>7</v>
      </c>
      <c r="G6" s="10"/>
    </row>
    <row r="7" spans="2:7" ht="15">
      <c r="B7" s="10" t="s">
        <v>4</v>
      </c>
      <c r="C7" s="10"/>
      <c r="D7" s="23">
        <v>21</v>
      </c>
      <c r="E7" s="23"/>
      <c r="F7" s="10" t="s">
        <v>7</v>
      </c>
      <c r="G7" s="10"/>
    </row>
    <row r="8" spans="2:7" ht="15">
      <c r="B8" s="10" t="s">
        <v>3</v>
      </c>
      <c r="C8" s="10"/>
      <c r="D8" s="23">
        <v>0.36</v>
      </c>
      <c r="E8" s="23"/>
      <c r="F8" s="10" t="s">
        <v>8</v>
      </c>
      <c r="G8" s="10"/>
    </row>
    <row r="9" spans="2:7" ht="15">
      <c r="B9" s="10" t="s">
        <v>2</v>
      </c>
      <c r="C9" s="10"/>
      <c r="D9" s="23">
        <v>1.53</v>
      </c>
      <c r="E9" s="23"/>
      <c r="F9" s="10" t="s">
        <v>8</v>
      </c>
      <c r="G9" s="10"/>
    </row>
    <row r="10" spans="2:7" ht="15">
      <c r="B10" s="10" t="s">
        <v>1</v>
      </c>
      <c r="C10" s="10"/>
      <c r="D10" s="23">
        <v>50</v>
      </c>
      <c r="E10" s="23"/>
      <c r="F10" s="10" t="s">
        <v>9</v>
      </c>
      <c r="G10" s="10"/>
    </row>
    <row r="11" spans="2:7" ht="15">
      <c r="B11" s="1"/>
      <c r="C11" s="1"/>
      <c r="D11" s="1"/>
      <c r="E11" s="1"/>
      <c r="F11" s="1"/>
      <c r="G11" s="1"/>
    </row>
    <row r="14" spans="3:24" ht="15">
      <c r="C14" s="10" t="s">
        <v>10</v>
      </c>
      <c r="D14" s="10"/>
      <c r="E14" s="10"/>
      <c r="F14" s="10"/>
      <c r="G14" s="10"/>
      <c r="H14" s="10"/>
      <c r="I14" s="10">
        <f>D6</f>
        <v>230</v>
      </c>
      <c r="J14" s="10"/>
      <c r="K14" s="2" t="s">
        <v>12</v>
      </c>
      <c r="L14" s="10">
        <f>D8</f>
        <v>0.36</v>
      </c>
      <c r="M14" s="10"/>
      <c r="N14" s="2" t="s">
        <v>11</v>
      </c>
      <c r="O14" s="10">
        <f>D7</f>
        <v>21</v>
      </c>
      <c r="P14" s="10"/>
      <c r="Q14" s="2" t="s">
        <v>12</v>
      </c>
      <c r="R14" s="10">
        <f>D9</f>
        <v>1.53</v>
      </c>
      <c r="S14" s="10"/>
      <c r="T14" s="2" t="s">
        <v>13</v>
      </c>
      <c r="U14" s="22">
        <f>(I14*L14)+(O14*R14)</f>
        <v>114.93</v>
      </c>
      <c r="V14" s="22"/>
      <c r="W14" s="10" t="s">
        <v>14</v>
      </c>
      <c r="X14" s="10"/>
    </row>
    <row r="16" spans="2:29" ht="15">
      <c r="B16" s="10" t="s">
        <v>16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"/>
      <c r="AC16" s="1"/>
    </row>
    <row r="18" spans="2:9" ht="15">
      <c r="B18" s="10" t="s">
        <v>35</v>
      </c>
      <c r="C18" s="10"/>
      <c r="D18" s="10"/>
      <c r="E18" s="10"/>
      <c r="F18" s="10"/>
      <c r="G18" s="10">
        <v>1311</v>
      </c>
      <c r="H18" s="10"/>
      <c r="I18" s="10"/>
    </row>
    <row r="19" spans="2:21" ht="15">
      <c r="B19" s="15" t="s">
        <v>17</v>
      </c>
      <c r="C19" s="15"/>
      <c r="D19" s="15"/>
      <c r="E19" s="14">
        <v>150</v>
      </c>
      <c r="F19" s="14"/>
      <c r="G19" s="10" t="s">
        <v>14</v>
      </c>
      <c r="H19" s="10"/>
      <c r="J19" s="11" t="s">
        <v>25</v>
      </c>
      <c r="K19" s="11"/>
      <c r="L19" s="11"/>
      <c r="M19" s="11"/>
      <c r="N19" s="3"/>
      <c r="O19" s="3"/>
      <c r="P19" s="3"/>
      <c r="Q19" s="3"/>
      <c r="R19" s="3"/>
      <c r="S19" s="3"/>
      <c r="T19" s="3"/>
      <c r="U19" s="3"/>
    </row>
    <row r="20" spans="2:21" ht="15">
      <c r="B20" s="16" t="s">
        <v>39</v>
      </c>
      <c r="C20" s="16"/>
      <c r="D20" s="16"/>
      <c r="E20" s="14">
        <v>1.56</v>
      </c>
      <c r="F20" s="14"/>
      <c r="G20" s="10" t="s">
        <v>23</v>
      </c>
      <c r="H20" s="10"/>
      <c r="J20" s="11" t="s">
        <v>40</v>
      </c>
      <c r="K20" s="11"/>
      <c r="L20" s="11"/>
      <c r="M20" s="11"/>
      <c r="N20" s="3"/>
      <c r="O20" s="3"/>
      <c r="P20" s="3"/>
      <c r="Q20" s="3"/>
      <c r="R20" s="3"/>
      <c r="S20" s="3"/>
      <c r="T20" s="3"/>
      <c r="U20" s="3"/>
    </row>
    <row r="21" spans="2:21" ht="15">
      <c r="B21" s="15" t="s">
        <v>18</v>
      </c>
      <c r="C21" s="15"/>
      <c r="D21" s="15"/>
      <c r="E21" s="14">
        <v>2.2</v>
      </c>
      <c r="F21" s="14"/>
      <c r="G21" s="20" t="s">
        <v>24</v>
      </c>
      <c r="H21" s="20"/>
      <c r="J21" s="11" t="s">
        <v>26</v>
      </c>
      <c r="K21" s="11"/>
      <c r="L21" s="11"/>
      <c r="M21" s="11"/>
      <c r="N21" s="11"/>
      <c r="O21" s="3"/>
      <c r="P21" s="3"/>
      <c r="Q21" s="3"/>
      <c r="R21" s="3"/>
      <c r="S21" s="3"/>
      <c r="T21" s="3"/>
      <c r="U21" s="3"/>
    </row>
    <row r="22" spans="2:21" ht="15">
      <c r="B22" s="17" t="s">
        <v>19</v>
      </c>
      <c r="C22" s="15"/>
      <c r="D22" s="15"/>
      <c r="E22" s="14">
        <v>0.96</v>
      </c>
      <c r="F22" s="14"/>
      <c r="G22" s="10"/>
      <c r="H22" s="10"/>
      <c r="J22" s="11" t="s">
        <v>27</v>
      </c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2" ht="15">
      <c r="B23" s="15" t="s">
        <v>21</v>
      </c>
      <c r="C23" s="15"/>
      <c r="D23" s="15"/>
      <c r="E23" s="14">
        <v>0.32</v>
      </c>
      <c r="F23" s="14"/>
      <c r="G23" s="10"/>
      <c r="H23" s="10"/>
      <c r="J23" s="11" t="s">
        <v>28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1" ht="15">
      <c r="B24" s="18" t="s">
        <v>20</v>
      </c>
      <c r="C24" s="18"/>
      <c r="D24" s="18"/>
      <c r="E24" s="14">
        <v>0.35</v>
      </c>
      <c r="F24" s="14"/>
      <c r="G24" s="10" t="s">
        <v>29</v>
      </c>
      <c r="H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5">
      <c r="B25" s="15" t="s">
        <v>22</v>
      </c>
      <c r="C25" s="15"/>
      <c r="D25" s="15"/>
      <c r="E25" s="14">
        <v>0.95</v>
      </c>
      <c r="F25" s="14"/>
      <c r="G25" s="10"/>
      <c r="H25" s="10"/>
      <c r="J25" s="11" t="s">
        <v>30</v>
      </c>
      <c r="K25" s="11"/>
      <c r="L25" s="11"/>
      <c r="M25" s="11"/>
      <c r="N25" s="11"/>
      <c r="O25" s="11"/>
      <c r="P25" s="19"/>
      <c r="Q25" s="19"/>
      <c r="R25" s="19"/>
      <c r="S25" s="19"/>
      <c r="T25" s="19"/>
      <c r="U25" s="19"/>
    </row>
    <row r="27" spans="2:14" ht="15">
      <c r="B27" s="11" t="s">
        <v>31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9" spans="3:26" ht="15">
      <c r="C29" s="10" t="s">
        <v>33</v>
      </c>
      <c r="D29" s="10"/>
      <c r="E29" s="10"/>
      <c r="F29" s="10"/>
      <c r="G29" s="10"/>
      <c r="H29" s="10"/>
      <c r="I29" s="10"/>
      <c r="J29" s="10"/>
      <c r="K29" s="10">
        <f>U14</f>
        <v>114.93</v>
      </c>
      <c r="L29" s="10"/>
      <c r="M29" s="1" t="s">
        <v>32</v>
      </c>
      <c r="N29" s="10">
        <f>D5</f>
        <v>220</v>
      </c>
      <c r="O29" s="10"/>
      <c r="P29" s="2" t="s">
        <v>12</v>
      </c>
      <c r="Q29" s="10">
        <f>E22</f>
        <v>0.96</v>
      </c>
      <c r="R29" s="10"/>
      <c r="S29" s="2" t="s">
        <v>12</v>
      </c>
      <c r="T29" s="10">
        <f>F30</f>
        <v>0.9</v>
      </c>
      <c r="U29" s="10"/>
      <c r="V29" s="2" t="s">
        <v>13</v>
      </c>
      <c r="W29" s="22">
        <f>K29/(N29*Q29*T29)</f>
        <v>0.6046401515151516</v>
      </c>
      <c r="X29" s="22"/>
      <c r="Y29" s="10" t="s">
        <v>8</v>
      </c>
      <c r="Z29" s="10"/>
    </row>
    <row r="30" spans="3:7" ht="15">
      <c r="C30" s="10" t="s">
        <v>34</v>
      </c>
      <c r="D30" s="10"/>
      <c r="E30" s="10"/>
      <c r="F30" s="10">
        <v>0.9</v>
      </c>
      <c r="G30" s="10"/>
    </row>
    <row r="32" spans="2:17" ht="15">
      <c r="B32" s="11" t="s">
        <v>36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"/>
    </row>
    <row r="33" spans="2:46" ht="15">
      <c r="B33" s="10" t="s">
        <v>37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U14</f>
        <v>114.93</v>
      </c>
      <c r="R33" s="10"/>
      <c r="S33" s="10" t="s">
        <v>41</v>
      </c>
      <c r="T33" s="10"/>
      <c r="U33" s="10"/>
      <c r="V33" s="10"/>
      <c r="W33" s="10"/>
      <c r="X33" s="10"/>
      <c r="Y33" s="10">
        <f>E22</f>
        <v>0.96</v>
      </c>
      <c r="Z33" s="10"/>
      <c r="AA33" s="2" t="s">
        <v>38</v>
      </c>
      <c r="AB33" s="10">
        <f>D10</f>
        <v>50</v>
      </c>
      <c r="AC33" s="10"/>
      <c r="AD33" s="2" t="s">
        <v>12</v>
      </c>
      <c r="AE33" s="10">
        <f>E20</f>
        <v>1.56</v>
      </c>
      <c r="AF33" s="10"/>
      <c r="AG33" s="2" t="s">
        <v>12</v>
      </c>
      <c r="AH33" s="10">
        <f>E21</f>
        <v>2.2</v>
      </c>
      <c r="AI33" s="10"/>
      <c r="AJ33" s="2" t="s">
        <v>12</v>
      </c>
      <c r="AK33" s="10">
        <f>E23</f>
        <v>0.32</v>
      </c>
      <c r="AL33" s="10"/>
      <c r="AM33" s="2" t="s">
        <v>12</v>
      </c>
      <c r="AN33" s="10">
        <f>E25</f>
        <v>0.95</v>
      </c>
      <c r="AO33" s="10"/>
      <c r="AP33" s="2" t="s">
        <v>13</v>
      </c>
      <c r="AQ33" s="22">
        <f>(Q33*100)/((1.11*(1+1/Y33))*AB33*AE33*AH33*AK33*AN33)</f>
        <v>97.21532277923252</v>
      </c>
      <c r="AR33" s="22"/>
      <c r="AS33" s="22"/>
      <c r="AT33" s="1"/>
    </row>
    <row r="34" spans="2:8" ht="15">
      <c r="B34" s="10" t="s">
        <v>42</v>
      </c>
      <c r="C34" s="10"/>
      <c r="D34" s="10"/>
      <c r="E34" s="22">
        <f>AQ33</f>
        <v>97.21532277923252</v>
      </c>
      <c r="F34" s="22"/>
      <c r="G34" s="5" t="s">
        <v>44</v>
      </c>
      <c r="H34" s="4">
        <v>4</v>
      </c>
    </row>
    <row r="36" spans="2:14" ht="15">
      <c r="B36" s="11" t="s">
        <v>43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8" spans="2:16" ht="15">
      <c r="B38" s="15" t="s">
        <v>42</v>
      </c>
      <c r="C38" s="15"/>
      <c r="D38" s="15"/>
      <c r="E38" s="14">
        <v>116.5</v>
      </c>
      <c r="F38" s="14"/>
      <c r="G38" s="5" t="s">
        <v>44</v>
      </c>
      <c r="H38" s="4">
        <v>4</v>
      </c>
      <c r="L38" s="10" t="s">
        <v>55</v>
      </c>
      <c r="M38" s="10"/>
      <c r="N38" s="10"/>
      <c r="O38" s="14">
        <v>5</v>
      </c>
      <c r="P38" s="14"/>
    </row>
    <row r="39" spans="2:16" ht="15">
      <c r="B39" s="15" t="s">
        <v>45</v>
      </c>
      <c r="C39" s="15"/>
      <c r="D39" s="15"/>
      <c r="E39" s="14">
        <v>5.44</v>
      </c>
      <c r="F39" s="14"/>
      <c r="G39" s="2" t="s">
        <v>44</v>
      </c>
      <c r="H39" s="4">
        <v>2</v>
      </c>
      <c r="L39" s="10" t="s">
        <v>56</v>
      </c>
      <c r="M39" s="10"/>
      <c r="N39" s="10"/>
      <c r="O39" s="14">
        <v>8</v>
      </c>
      <c r="P39" s="14"/>
    </row>
    <row r="40" spans="2:8" ht="15">
      <c r="B40" s="15" t="s">
        <v>46</v>
      </c>
      <c r="C40" s="15"/>
      <c r="D40" s="15"/>
      <c r="E40" s="14">
        <v>25</v>
      </c>
      <c r="F40" s="14"/>
      <c r="G40" s="11" t="s">
        <v>29</v>
      </c>
      <c r="H40" s="11"/>
    </row>
    <row r="41" spans="2:8" ht="15">
      <c r="B41" s="15" t="s">
        <v>47</v>
      </c>
      <c r="C41" s="15"/>
      <c r="D41" s="15"/>
      <c r="E41" s="14">
        <v>25</v>
      </c>
      <c r="F41" s="14"/>
      <c r="G41" s="11" t="s">
        <v>29</v>
      </c>
      <c r="H41" s="11"/>
    </row>
    <row r="42" spans="2:8" ht="15">
      <c r="B42" s="15" t="s">
        <v>48</v>
      </c>
      <c r="C42" s="15"/>
      <c r="D42" s="15"/>
      <c r="E42" s="14">
        <v>62.5</v>
      </c>
      <c r="F42" s="14"/>
      <c r="G42" s="11" t="s">
        <v>29</v>
      </c>
      <c r="H42" s="11"/>
    </row>
    <row r="43" spans="2:8" ht="15">
      <c r="B43" s="15" t="s">
        <v>49</v>
      </c>
      <c r="C43" s="15"/>
      <c r="D43" s="15"/>
      <c r="E43" s="14">
        <v>87.5</v>
      </c>
      <c r="F43" s="14"/>
      <c r="G43" s="11" t="s">
        <v>29</v>
      </c>
      <c r="H43" s="11"/>
    </row>
    <row r="44" spans="2:8" ht="15">
      <c r="B44" s="15" t="s">
        <v>50</v>
      </c>
      <c r="C44" s="15"/>
      <c r="D44" s="15"/>
      <c r="E44" s="14">
        <v>100</v>
      </c>
      <c r="F44" s="14"/>
      <c r="G44" s="11" t="s">
        <v>29</v>
      </c>
      <c r="H44" s="11"/>
    </row>
    <row r="45" spans="2:8" ht="15">
      <c r="B45" s="15" t="s">
        <v>51</v>
      </c>
      <c r="C45" s="15"/>
      <c r="D45" s="15"/>
      <c r="E45" s="14">
        <v>25</v>
      </c>
      <c r="F45" s="14"/>
      <c r="G45" s="11" t="s">
        <v>29</v>
      </c>
      <c r="H45" s="11"/>
    </row>
    <row r="46" spans="2:8" ht="15">
      <c r="B46" s="1"/>
      <c r="C46" s="1"/>
      <c r="D46" s="1"/>
      <c r="E46" s="1"/>
      <c r="F46" s="1"/>
      <c r="G46" s="1"/>
      <c r="H46" s="1"/>
    </row>
    <row r="47" spans="2:11" ht="15">
      <c r="B47" s="11" t="s">
        <v>52</v>
      </c>
      <c r="C47" s="11"/>
      <c r="D47" s="11"/>
      <c r="E47" s="11"/>
      <c r="F47" s="11"/>
      <c r="G47" s="11"/>
      <c r="H47" s="11"/>
      <c r="I47" s="11"/>
      <c r="J47" s="11"/>
      <c r="K47" s="11"/>
    </row>
    <row r="49" spans="2:42" ht="15">
      <c r="B49" s="10" t="s">
        <v>61</v>
      </c>
      <c r="C49" s="10"/>
      <c r="D49" s="10"/>
      <c r="E49" s="10"/>
      <c r="F49" s="10"/>
      <c r="G49" s="10"/>
      <c r="H49" s="10"/>
      <c r="I49" s="10"/>
      <c r="J49" s="4">
        <v>4</v>
      </c>
      <c r="K49" s="10" t="s">
        <v>53</v>
      </c>
      <c r="L49" s="10"/>
      <c r="M49" s="10"/>
      <c r="N49" s="10"/>
      <c r="O49" s="10"/>
      <c r="P49" s="2" t="s">
        <v>13</v>
      </c>
      <c r="Q49" s="10">
        <f>D5</f>
        <v>220</v>
      </c>
      <c r="R49" s="10"/>
      <c r="S49" s="2" t="s">
        <v>54</v>
      </c>
      <c r="T49" s="10">
        <f>O38</f>
        <v>5</v>
      </c>
      <c r="U49" s="10"/>
      <c r="V49" s="10" t="s">
        <v>59</v>
      </c>
      <c r="W49" s="10"/>
      <c r="X49" s="10"/>
      <c r="Y49" s="4">
        <v>4</v>
      </c>
      <c r="Z49" s="10" t="s">
        <v>58</v>
      </c>
      <c r="AA49" s="10"/>
      <c r="AB49" s="2" t="s">
        <v>12</v>
      </c>
      <c r="AC49" s="10">
        <f>D10</f>
        <v>50</v>
      </c>
      <c r="AD49" s="10"/>
      <c r="AE49" s="2" t="s">
        <v>12</v>
      </c>
      <c r="AF49" s="10">
        <f>E20</f>
        <v>1.56</v>
      </c>
      <c r="AG49" s="10"/>
      <c r="AH49" s="2" t="s">
        <v>12</v>
      </c>
      <c r="AI49" s="10">
        <f>E39</f>
        <v>5.44</v>
      </c>
      <c r="AJ49" s="10"/>
      <c r="AK49" s="2" t="s">
        <v>13</v>
      </c>
      <c r="AL49" s="28">
        <f>((Q49*(1-(T49/100)))*10000)/(4.44*AC49*AF49*AI49)</f>
        <v>1109.3531314119546</v>
      </c>
      <c r="AM49" s="28"/>
      <c r="AN49" s="10" t="s">
        <v>60</v>
      </c>
      <c r="AO49" s="10"/>
      <c r="AP49" s="10"/>
    </row>
    <row r="50" spans="2:8" ht="15">
      <c r="B50" s="10" t="s">
        <v>64</v>
      </c>
      <c r="C50" s="10"/>
      <c r="D50" s="13">
        <f>AL49</f>
        <v>1109.3531314119546</v>
      </c>
      <c r="E50" s="10"/>
      <c r="F50" s="10" t="s">
        <v>60</v>
      </c>
      <c r="G50" s="10"/>
      <c r="H50" s="10"/>
    </row>
    <row r="52" spans="2:42" ht="15">
      <c r="B52" s="10" t="s">
        <v>62</v>
      </c>
      <c r="C52" s="10"/>
      <c r="D52" s="10"/>
      <c r="E52" s="10"/>
      <c r="F52" s="10"/>
      <c r="G52" s="10"/>
      <c r="H52" s="10"/>
      <c r="I52" s="10"/>
      <c r="J52" s="4">
        <v>4</v>
      </c>
      <c r="K52" s="10" t="s">
        <v>53</v>
      </c>
      <c r="L52" s="10"/>
      <c r="M52" s="10"/>
      <c r="N52" s="10"/>
      <c r="O52" s="10"/>
      <c r="P52" s="2" t="s">
        <v>13</v>
      </c>
      <c r="Q52" s="10">
        <f>D6</f>
        <v>230</v>
      </c>
      <c r="R52" s="10"/>
      <c r="S52" s="2" t="s">
        <v>57</v>
      </c>
      <c r="T52" s="10">
        <f>O39</f>
        <v>8</v>
      </c>
      <c r="U52" s="10"/>
      <c r="V52" s="10" t="s">
        <v>59</v>
      </c>
      <c r="W52" s="10"/>
      <c r="X52" s="10"/>
      <c r="Y52" s="4">
        <v>4</v>
      </c>
      <c r="Z52" s="10" t="s">
        <v>58</v>
      </c>
      <c r="AA52" s="10"/>
      <c r="AB52" s="2" t="s">
        <v>12</v>
      </c>
      <c r="AC52" s="10">
        <f>D10</f>
        <v>50</v>
      </c>
      <c r="AD52" s="10"/>
      <c r="AE52" s="2" t="s">
        <v>12</v>
      </c>
      <c r="AF52" s="10">
        <f>E20</f>
        <v>1.56</v>
      </c>
      <c r="AG52" s="10"/>
      <c r="AH52" s="2" t="s">
        <v>12</v>
      </c>
      <c r="AI52" s="10">
        <f>E39</f>
        <v>5.44</v>
      </c>
      <c r="AJ52" s="10"/>
      <c r="AK52" s="2" t="s">
        <v>13</v>
      </c>
      <c r="AL52" s="28">
        <f>((D6*(1+(O39/100)))*10000)/(4.44*AC49*AF49*AI49)</f>
        <v>1318.4847743671269</v>
      </c>
      <c r="AM52" s="28"/>
      <c r="AN52" s="10" t="s">
        <v>60</v>
      </c>
      <c r="AO52" s="10"/>
      <c r="AP52" s="10"/>
    </row>
    <row r="53" spans="2:8" ht="15">
      <c r="B53" s="10" t="s">
        <v>65</v>
      </c>
      <c r="C53" s="10"/>
      <c r="D53" s="13">
        <f>AL52</f>
        <v>1318.4847743671269</v>
      </c>
      <c r="E53" s="10"/>
      <c r="F53" s="10" t="s">
        <v>60</v>
      </c>
      <c r="G53" s="10"/>
      <c r="H53" s="10"/>
    </row>
    <row r="55" spans="2:42" ht="15">
      <c r="B55" s="10" t="s">
        <v>63</v>
      </c>
      <c r="C55" s="10"/>
      <c r="D55" s="10"/>
      <c r="E55" s="10"/>
      <c r="F55" s="10"/>
      <c r="G55" s="10"/>
      <c r="H55" s="10"/>
      <c r="I55" s="10"/>
      <c r="J55" s="4">
        <v>4</v>
      </c>
      <c r="K55" s="10" t="s">
        <v>53</v>
      </c>
      <c r="L55" s="10"/>
      <c r="M55" s="10"/>
      <c r="N55" s="10"/>
      <c r="O55" s="10"/>
      <c r="P55" s="2" t="s">
        <v>13</v>
      </c>
      <c r="Q55" s="10">
        <f>D7</f>
        <v>21</v>
      </c>
      <c r="R55" s="10"/>
      <c r="S55" s="2" t="s">
        <v>57</v>
      </c>
      <c r="T55" s="10">
        <f>O39</f>
        <v>8</v>
      </c>
      <c r="U55" s="10"/>
      <c r="V55" s="10" t="s">
        <v>59</v>
      </c>
      <c r="W55" s="10"/>
      <c r="X55" s="10"/>
      <c r="Y55" s="4">
        <v>4</v>
      </c>
      <c r="Z55" s="10" t="s">
        <v>58</v>
      </c>
      <c r="AA55" s="10"/>
      <c r="AB55" s="2" t="s">
        <v>12</v>
      </c>
      <c r="AC55" s="10">
        <f>D10</f>
        <v>50</v>
      </c>
      <c r="AD55" s="10"/>
      <c r="AE55" s="2" t="s">
        <v>12</v>
      </c>
      <c r="AF55" s="10">
        <f>E20</f>
        <v>1.56</v>
      </c>
      <c r="AG55" s="10"/>
      <c r="AH55" s="2" t="s">
        <v>12</v>
      </c>
      <c r="AI55" s="10">
        <f>E39</f>
        <v>5.44</v>
      </c>
      <c r="AJ55" s="10"/>
      <c r="AK55" s="2" t="s">
        <v>13</v>
      </c>
      <c r="AL55" s="28">
        <f>((D7*(1+(O39/100)))*10000)/(4.44*AC49*AF49*AI49)</f>
        <v>120.38339244221594</v>
      </c>
      <c r="AM55" s="28"/>
      <c r="AN55" s="10" t="s">
        <v>60</v>
      </c>
      <c r="AO55" s="10"/>
      <c r="AP55" s="10"/>
    </row>
    <row r="56" spans="2:8" ht="15">
      <c r="B56" s="10" t="s">
        <v>66</v>
      </c>
      <c r="C56" s="10"/>
      <c r="D56" s="13">
        <f>AL55</f>
        <v>120.38339244221594</v>
      </c>
      <c r="E56" s="10"/>
      <c r="F56" s="10" t="s">
        <v>60</v>
      </c>
      <c r="G56" s="10"/>
      <c r="H56" s="10"/>
    </row>
    <row r="58" spans="2:12" ht="15">
      <c r="B58" s="11" t="s">
        <v>67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60" spans="2:28" ht="15">
      <c r="B60" s="10" t="s">
        <v>68</v>
      </c>
      <c r="C60" s="10"/>
      <c r="D60" s="10"/>
      <c r="E60" s="10"/>
      <c r="F60" s="10"/>
      <c r="G60" s="10">
        <f>W29</f>
        <v>0.6046401515151516</v>
      </c>
      <c r="H60" s="10"/>
      <c r="I60" s="2" t="s">
        <v>32</v>
      </c>
      <c r="J60" s="10">
        <f>E21</f>
        <v>2.2</v>
      </c>
      <c r="K60" s="10"/>
      <c r="L60" s="2" t="s">
        <v>13</v>
      </c>
      <c r="M60" s="22">
        <f>G60/J60</f>
        <v>0.27483643250688705</v>
      </c>
      <c r="N60" s="22"/>
      <c r="O60" s="22"/>
      <c r="Q60" s="2" t="s">
        <v>71</v>
      </c>
      <c r="S60" s="10" t="s">
        <v>82</v>
      </c>
      <c r="T60" s="10"/>
      <c r="V60" s="10" t="s">
        <v>79</v>
      </c>
      <c r="W60" s="10"/>
      <c r="X60" s="14">
        <v>0.7</v>
      </c>
      <c r="Y60" s="14"/>
      <c r="Z60" s="14"/>
      <c r="AA60" s="11" t="s">
        <v>29</v>
      </c>
      <c r="AB60" s="11"/>
    </row>
    <row r="62" spans="2:28" ht="15">
      <c r="B62" s="10" t="s">
        <v>70</v>
      </c>
      <c r="C62" s="10"/>
      <c r="D62" s="10"/>
      <c r="E62" s="10"/>
      <c r="F62" s="10"/>
      <c r="G62" s="10">
        <f>D8</f>
        <v>0.36</v>
      </c>
      <c r="H62" s="10"/>
      <c r="I62" s="2" t="s">
        <v>32</v>
      </c>
      <c r="J62" s="10">
        <f>E21</f>
        <v>2.2</v>
      </c>
      <c r="K62" s="10"/>
      <c r="L62" s="2" t="s">
        <v>13</v>
      </c>
      <c r="M62" s="22">
        <f>G62/J62</f>
        <v>0.1636363636363636</v>
      </c>
      <c r="N62" s="22"/>
      <c r="O62" s="22"/>
      <c r="Q62" s="2" t="s">
        <v>71</v>
      </c>
      <c r="S62" s="10" t="s">
        <v>82</v>
      </c>
      <c r="T62" s="10"/>
      <c r="V62" s="10" t="s">
        <v>78</v>
      </c>
      <c r="W62" s="10"/>
      <c r="X62" s="14">
        <v>0.57</v>
      </c>
      <c r="Y62" s="14"/>
      <c r="Z62" s="14"/>
      <c r="AA62" s="11" t="s">
        <v>29</v>
      </c>
      <c r="AB62" s="11"/>
    </row>
    <row r="64" spans="2:28" ht="15">
      <c r="B64" s="10" t="s">
        <v>69</v>
      </c>
      <c r="C64" s="10"/>
      <c r="D64" s="10"/>
      <c r="E64" s="10"/>
      <c r="F64" s="10"/>
      <c r="G64" s="10">
        <f>D9</f>
        <v>1.53</v>
      </c>
      <c r="H64" s="10"/>
      <c r="I64" s="2" t="s">
        <v>32</v>
      </c>
      <c r="J64" s="10">
        <f>E21</f>
        <v>2.2</v>
      </c>
      <c r="K64" s="10"/>
      <c r="L64" s="2" t="s">
        <v>13</v>
      </c>
      <c r="M64" s="22">
        <f>G64/J64</f>
        <v>0.6954545454545454</v>
      </c>
      <c r="N64" s="22"/>
      <c r="O64" s="22"/>
      <c r="Q64" s="2" t="s">
        <v>71</v>
      </c>
      <c r="S64" s="10" t="s">
        <v>82</v>
      </c>
      <c r="T64" s="10"/>
      <c r="V64" s="10" t="s">
        <v>77</v>
      </c>
      <c r="W64" s="10"/>
      <c r="X64" s="14">
        <v>1.04</v>
      </c>
      <c r="Y64" s="14"/>
      <c r="Z64" s="14"/>
      <c r="AA64" s="11" t="s">
        <v>29</v>
      </c>
      <c r="AB64" s="11"/>
    </row>
    <row r="66" spans="2:29" ht="15">
      <c r="B66" s="11" t="s">
        <v>72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8" spans="2:21" ht="15">
      <c r="B68" s="11" t="s">
        <v>83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70" spans="2:4" ht="15">
      <c r="B70" s="2" t="s">
        <v>75</v>
      </c>
      <c r="C70" s="14">
        <v>1.5</v>
      </c>
      <c r="D70" s="14"/>
    </row>
    <row r="71" spans="2:28" ht="15">
      <c r="B71" s="10" t="s">
        <v>73</v>
      </c>
      <c r="C71" s="10"/>
      <c r="D71" s="10"/>
      <c r="E71" s="10"/>
      <c r="F71" s="10"/>
      <c r="G71" s="10"/>
      <c r="H71" s="10"/>
      <c r="I71" s="10">
        <f>E42</f>
        <v>62.5</v>
      </c>
      <c r="J71" s="10"/>
      <c r="K71" s="2" t="s">
        <v>74</v>
      </c>
      <c r="L71" s="10">
        <f>2*C70</f>
        <v>3</v>
      </c>
      <c r="M71" s="10"/>
      <c r="N71" s="2" t="s">
        <v>76</v>
      </c>
      <c r="O71" s="10">
        <f>X60</f>
        <v>0.7</v>
      </c>
      <c r="P71" s="10"/>
      <c r="Q71" s="2" t="s">
        <v>13</v>
      </c>
      <c r="R71" s="28">
        <f>(I71-L71)/O71</f>
        <v>85</v>
      </c>
      <c r="S71" s="28"/>
      <c r="T71" s="10" t="s">
        <v>60</v>
      </c>
      <c r="U71" s="10"/>
      <c r="V71" s="10"/>
      <c r="X71" s="30" t="s">
        <v>116</v>
      </c>
      <c r="Y71" s="30"/>
      <c r="Z71" s="30"/>
      <c r="AA71" s="30"/>
      <c r="AB71" s="30"/>
    </row>
    <row r="73" spans="2:28" ht="15">
      <c r="B73" s="10" t="s">
        <v>80</v>
      </c>
      <c r="C73" s="10"/>
      <c r="D73" s="10"/>
      <c r="E73" s="10"/>
      <c r="F73" s="10"/>
      <c r="G73" s="10"/>
      <c r="H73" s="10"/>
      <c r="I73" s="10">
        <f>E42</f>
        <v>62.5</v>
      </c>
      <c r="J73" s="10"/>
      <c r="K73" s="2" t="s">
        <v>74</v>
      </c>
      <c r="L73" s="10">
        <f>2*C70</f>
        <v>3</v>
      </c>
      <c r="M73" s="10"/>
      <c r="N73" s="2" t="s">
        <v>76</v>
      </c>
      <c r="O73" s="10">
        <f>X62</f>
        <v>0.57</v>
      </c>
      <c r="P73" s="10"/>
      <c r="Q73" s="2" t="s">
        <v>13</v>
      </c>
      <c r="R73" s="28">
        <f>(I73-L73)/O73</f>
        <v>104.38596491228071</v>
      </c>
      <c r="S73" s="28"/>
      <c r="T73" s="10" t="s">
        <v>60</v>
      </c>
      <c r="U73" s="10"/>
      <c r="V73" s="10"/>
      <c r="X73" s="30" t="s">
        <v>116</v>
      </c>
      <c r="Y73" s="30"/>
      <c r="Z73" s="30"/>
      <c r="AA73" s="30"/>
      <c r="AB73" s="30"/>
    </row>
    <row r="75" spans="2:28" ht="15">
      <c r="B75" s="10" t="s">
        <v>81</v>
      </c>
      <c r="C75" s="10"/>
      <c r="D75" s="10"/>
      <c r="E75" s="10"/>
      <c r="F75" s="10"/>
      <c r="G75" s="10"/>
      <c r="H75" s="10"/>
      <c r="I75" s="10">
        <f>E42</f>
        <v>62.5</v>
      </c>
      <c r="J75" s="10"/>
      <c r="K75" s="2" t="s">
        <v>74</v>
      </c>
      <c r="L75" s="10">
        <f>2*C70</f>
        <v>3</v>
      </c>
      <c r="M75" s="10"/>
      <c r="N75" s="2" t="s">
        <v>76</v>
      </c>
      <c r="O75" s="10">
        <f>X64</f>
        <v>1.04</v>
      </c>
      <c r="P75" s="10"/>
      <c r="Q75" s="2" t="s">
        <v>13</v>
      </c>
      <c r="R75" s="28">
        <f>(I75-L75)/O75</f>
        <v>57.21153846153846</v>
      </c>
      <c r="S75" s="28"/>
      <c r="T75" s="10" t="s">
        <v>60</v>
      </c>
      <c r="U75" s="10"/>
      <c r="V75" s="10"/>
      <c r="X75" s="30" t="s">
        <v>116</v>
      </c>
      <c r="Y75" s="30"/>
      <c r="Z75" s="30"/>
      <c r="AA75" s="30"/>
      <c r="AB75" s="30"/>
    </row>
    <row r="77" spans="2:26" ht="15">
      <c r="B77" s="11" t="s">
        <v>84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Z77" s="7"/>
    </row>
    <row r="79" spans="2:6" ht="15">
      <c r="B79" s="10" t="s">
        <v>85</v>
      </c>
      <c r="C79" s="10"/>
      <c r="D79" s="10"/>
      <c r="E79" s="10"/>
      <c r="F79" s="10"/>
    </row>
    <row r="80" spans="2:17" ht="15">
      <c r="B80" s="10" t="s">
        <v>86</v>
      </c>
      <c r="C80" s="10"/>
      <c r="D80" s="13">
        <f>AL49</f>
        <v>1109.3531314119546</v>
      </c>
      <c r="E80" s="10"/>
      <c r="F80" s="2" t="s">
        <v>32</v>
      </c>
      <c r="G80" s="13">
        <f>R71</f>
        <v>85</v>
      </c>
      <c r="H80" s="10"/>
      <c r="I80" s="2" t="s">
        <v>13</v>
      </c>
      <c r="J80" s="28">
        <f>D80/G80</f>
        <v>13.051213310728878</v>
      </c>
      <c r="K80" s="28"/>
      <c r="M80" s="30" t="s">
        <v>116</v>
      </c>
      <c r="N80" s="30"/>
      <c r="O80" s="30"/>
      <c r="P80" s="30"/>
      <c r="Q80" s="30"/>
    </row>
    <row r="82" spans="2:6" ht="15">
      <c r="B82" s="10" t="s">
        <v>87</v>
      </c>
      <c r="C82" s="10"/>
      <c r="D82" s="10"/>
      <c r="E82" s="10"/>
      <c r="F82" s="10"/>
    </row>
    <row r="83" spans="2:17" ht="15">
      <c r="B83" s="10" t="s">
        <v>90</v>
      </c>
      <c r="C83" s="10"/>
      <c r="D83" s="13">
        <f>D53</f>
        <v>1318.4847743671269</v>
      </c>
      <c r="E83" s="10"/>
      <c r="F83" s="2" t="s">
        <v>32</v>
      </c>
      <c r="G83" s="13">
        <f>R73</f>
        <v>104.38596491228071</v>
      </c>
      <c r="H83" s="10"/>
      <c r="I83" s="2" t="s">
        <v>13</v>
      </c>
      <c r="J83" s="28">
        <f>D83/G83</f>
        <v>12.630862544357349</v>
      </c>
      <c r="K83" s="28"/>
      <c r="M83" s="30" t="s">
        <v>116</v>
      </c>
      <c r="N83" s="30"/>
      <c r="O83" s="30"/>
      <c r="P83" s="30"/>
      <c r="Q83" s="30"/>
    </row>
    <row r="85" spans="2:6" ht="15">
      <c r="B85" s="10" t="s">
        <v>88</v>
      </c>
      <c r="C85" s="10"/>
      <c r="D85" s="10"/>
      <c r="E85" s="10"/>
      <c r="F85" s="10"/>
    </row>
    <row r="86" spans="2:25" ht="15.75">
      <c r="B86" s="10" t="s">
        <v>89</v>
      </c>
      <c r="C86" s="10"/>
      <c r="D86" s="13">
        <f>D56</f>
        <v>120.38339244221594</v>
      </c>
      <c r="E86" s="10"/>
      <c r="F86" s="2" t="s">
        <v>32</v>
      </c>
      <c r="G86" s="13">
        <f>R75</f>
        <v>57.21153846153846</v>
      </c>
      <c r="H86" s="10"/>
      <c r="I86" s="2" t="s">
        <v>13</v>
      </c>
      <c r="J86" s="28">
        <f>D86/G86</f>
        <v>2.104180304872346</v>
      </c>
      <c r="K86" s="28"/>
      <c r="M86" s="30" t="s">
        <v>116</v>
      </c>
      <c r="N86" s="30"/>
      <c r="O86" s="30"/>
      <c r="P86" s="30"/>
      <c r="Q86" s="30"/>
      <c r="Y86" s="8"/>
    </row>
    <row r="88" spans="2:44" ht="15.75">
      <c r="B88" s="11" t="s">
        <v>91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AM88" s="9"/>
      <c r="AN88" s="9"/>
      <c r="AO88" s="9"/>
      <c r="AP88" s="9"/>
      <c r="AQ88" s="9"/>
      <c r="AR88" s="9"/>
    </row>
    <row r="90" spans="2:44" ht="15.75">
      <c r="B90" s="2" t="s">
        <v>92</v>
      </c>
      <c r="C90" s="14">
        <v>0.08</v>
      </c>
      <c r="D90" s="14"/>
      <c r="AM90" s="9"/>
      <c r="AN90" s="9"/>
      <c r="AO90" s="9"/>
      <c r="AP90" s="9"/>
      <c r="AQ90" s="9"/>
      <c r="AR90" s="9"/>
    </row>
    <row r="91" spans="2:27" ht="15.75">
      <c r="B91" s="12" t="s">
        <v>98</v>
      </c>
      <c r="C91" s="12"/>
      <c r="D91" s="12"/>
      <c r="E91" s="12"/>
      <c r="F91" s="12"/>
      <c r="G91" s="12"/>
      <c r="H91" s="13">
        <f>J80</f>
        <v>13.051213310728878</v>
      </c>
      <c r="I91" s="10"/>
      <c r="J91" s="2" t="s">
        <v>95</v>
      </c>
      <c r="K91" s="10">
        <f>X60</f>
        <v>0.7</v>
      </c>
      <c r="L91" s="10"/>
      <c r="M91" s="2" t="s">
        <v>11</v>
      </c>
      <c r="N91" s="10">
        <f>C90</f>
        <v>0.08</v>
      </c>
      <c r="O91" s="10"/>
      <c r="P91" s="2" t="s">
        <v>97</v>
      </c>
      <c r="Q91" s="28">
        <f>H91*(K91+N91)</f>
        <v>10.179946382368524</v>
      </c>
      <c r="R91" s="28"/>
      <c r="S91" s="10" t="s">
        <v>29</v>
      </c>
      <c r="T91" s="10"/>
      <c r="V91" s="30" t="s">
        <v>116</v>
      </c>
      <c r="W91" s="30"/>
      <c r="X91" s="30"/>
      <c r="Y91" s="30"/>
      <c r="Z91" s="30"/>
      <c r="AA91" s="1"/>
    </row>
    <row r="93" spans="2:26" ht="15.75">
      <c r="B93" s="12" t="s">
        <v>93</v>
      </c>
      <c r="C93" s="12"/>
      <c r="D93" s="12"/>
      <c r="E93" s="12"/>
      <c r="F93" s="12"/>
      <c r="G93" s="12"/>
      <c r="H93" s="13">
        <f>J83</f>
        <v>12.630862544357349</v>
      </c>
      <c r="I93" s="10"/>
      <c r="J93" s="2" t="s">
        <v>96</v>
      </c>
      <c r="K93" s="10">
        <f>X62</f>
        <v>0.57</v>
      </c>
      <c r="L93" s="10"/>
      <c r="M93" s="2" t="s">
        <v>11</v>
      </c>
      <c r="N93" s="10">
        <f>C90</f>
        <v>0.08</v>
      </c>
      <c r="O93" s="10"/>
      <c r="P93" s="2" t="s">
        <v>97</v>
      </c>
      <c r="Q93" s="28">
        <f>H93*(K93+N93)</f>
        <v>8.210060653832276</v>
      </c>
      <c r="R93" s="28"/>
      <c r="S93" s="10" t="s">
        <v>29</v>
      </c>
      <c r="T93" s="10"/>
      <c r="V93" s="30" t="s">
        <v>116</v>
      </c>
      <c r="W93" s="30"/>
      <c r="X93" s="30"/>
      <c r="Y93" s="30"/>
      <c r="Z93" s="30"/>
    </row>
    <row r="95" spans="2:26" ht="15.75">
      <c r="B95" s="12" t="s">
        <v>94</v>
      </c>
      <c r="C95" s="12"/>
      <c r="D95" s="12"/>
      <c r="E95" s="12"/>
      <c r="F95" s="12"/>
      <c r="G95" s="12"/>
      <c r="H95" s="13">
        <f>J86</f>
        <v>2.104180304872346</v>
      </c>
      <c r="I95" s="10"/>
      <c r="J95" s="2" t="s">
        <v>96</v>
      </c>
      <c r="K95" s="10">
        <f>X64</f>
        <v>1.04</v>
      </c>
      <c r="L95" s="10"/>
      <c r="M95" s="2" t="s">
        <v>11</v>
      </c>
      <c r="N95" s="10">
        <f>C90</f>
        <v>0.08</v>
      </c>
      <c r="O95" s="10"/>
      <c r="P95" s="2" t="s">
        <v>97</v>
      </c>
      <c r="Q95" s="28">
        <f>H95*(K95+N95)</f>
        <v>2.356681941457028</v>
      </c>
      <c r="R95" s="28"/>
      <c r="S95" s="10" t="s">
        <v>29</v>
      </c>
      <c r="T95" s="10"/>
      <c r="V95" s="30" t="s">
        <v>116</v>
      </c>
      <c r="W95" s="30"/>
      <c r="X95" s="30"/>
      <c r="Y95" s="30"/>
      <c r="Z95" s="30"/>
    </row>
    <row r="97" spans="2:13" ht="15">
      <c r="B97" s="11" t="s">
        <v>99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9" spans="2:15" ht="15">
      <c r="B99" s="11" t="s">
        <v>100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2:42" ht="15">
      <c r="B100" s="10" t="s">
        <v>104</v>
      </c>
      <c r="C100" s="10"/>
      <c r="D100" s="14">
        <v>1.1</v>
      </c>
      <c r="E100" s="14"/>
      <c r="F100" s="1"/>
      <c r="AI100" s="1"/>
      <c r="AJ100" s="1"/>
      <c r="AL100" s="1"/>
      <c r="AM100" s="1"/>
      <c r="AO100" s="1"/>
      <c r="AP100" s="1"/>
    </row>
    <row r="101" spans="2:7" ht="15">
      <c r="B101" s="10" t="s">
        <v>105</v>
      </c>
      <c r="C101" s="10"/>
      <c r="D101" s="14">
        <v>1</v>
      </c>
      <c r="E101" s="14"/>
      <c r="F101" s="10" t="s">
        <v>29</v>
      </c>
      <c r="G101" s="10"/>
    </row>
    <row r="102" spans="2:8" ht="15">
      <c r="B102" s="10" t="s">
        <v>109</v>
      </c>
      <c r="C102" s="10"/>
      <c r="D102" s="14">
        <v>0.5</v>
      </c>
      <c r="E102" s="14"/>
      <c r="F102" s="10" t="s">
        <v>29</v>
      </c>
      <c r="G102" s="10"/>
      <c r="H102" s="1"/>
    </row>
    <row r="103" spans="2:8" ht="15">
      <c r="B103" s="10" t="s">
        <v>108</v>
      </c>
      <c r="C103" s="10"/>
      <c r="D103" s="14">
        <v>0.5</v>
      </c>
      <c r="E103" s="14"/>
      <c r="F103" s="10" t="s">
        <v>29</v>
      </c>
      <c r="G103" s="10"/>
      <c r="H103" s="1"/>
    </row>
    <row r="104" spans="2:8" ht="15">
      <c r="B104" s="10" t="s">
        <v>107</v>
      </c>
      <c r="C104" s="10"/>
      <c r="D104" s="14">
        <v>0.5</v>
      </c>
      <c r="E104" s="14"/>
      <c r="F104" s="10" t="s">
        <v>29</v>
      </c>
      <c r="G104" s="10"/>
      <c r="H104" s="1"/>
    </row>
    <row r="105" spans="2:8" ht="15">
      <c r="B105" s="10" t="s">
        <v>106</v>
      </c>
      <c r="C105" s="10"/>
      <c r="D105" s="14">
        <v>1</v>
      </c>
      <c r="E105" s="14"/>
      <c r="F105" s="10" t="s">
        <v>29</v>
      </c>
      <c r="G105" s="10"/>
      <c r="H105" s="1"/>
    </row>
    <row r="107" spans="2:39" ht="15">
      <c r="B107" s="10" t="s">
        <v>101</v>
      </c>
      <c r="C107" s="10"/>
      <c r="D107" s="10"/>
      <c r="E107" s="10">
        <f>D100</f>
        <v>1.1</v>
      </c>
      <c r="F107" s="10"/>
      <c r="G107" s="2" t="s">
        <v>102</v>
      </c>
      <c r="H107" s="10">
        <f>D101</f>
        <v>1</v>
      </c>
      <c r="I107" s="10"/>
      <c r="J107" s="2" t="s">
        <v>11</v>
      </c>
      <c r="K107" s="13">
        <f>Q91</f>
        <v>10.179946382368524</v>
      </c>
      <c r="L107" s="13"/>
      <c r="M107" s="2" t="s">
        <v>11</v>
      </c>
      <c r="N107" s="10">
        <f>D102</f>
        <v>0.5</v>
      </c>
      <c r="O107" s="10"/>
      <c r="P107" s="2" t="s">
        <v>11</v>
      </c>
      <c r="Q107" s="13">
        <f>Q93</f>
        <v>8.210060653832276</v>
      </c>
      <c r="R107" s="13"/>
      <c r="S107" s="2" t="s">
        <v>11</v>
      </c>
      <c r="T107" s="10">
        <f>D103</f>
        <v>0.5</v>
      </c>
      <c r="U107" s="10"/>
      <c r="V107" s="2" t="s">
        <v>11</v>
      </c>
      <c r="W107" s="13">
        <f>Q95</f>
        <v>2.356681941457028</v>
      </c>
      <c r="X107" s="13"/>
      <c r="Y107" s="2" t="s">
        <v>11</v>
      </c>
      <c r="Z107" s="10">
        <f>D104</f>
        <v>0.5</v>
      </c>
      <c r="AA107" s="10"/>
      <c r="AB107" s="2" t="s">
        <v>103</v>
      </c>
      <c r="AC107" s="10">
        <f>D105</f>
        <v>1</v>
      </c>
      <c r="AD107" s="10"/>
      <c r="AE107" s="2" t="s">
        <v>13</v>
      </c>
      <c r="AF107" s="28">
        <f>((E107*(H107+K107+N107+Q107+T107+W107+Z107))+AC107)</f>
        <v>26.57135787542361</v>
      </c>
      <c r="AG107" s="28"/>
      <c r="AI107" s="30" t="s">
        <v>116</v>
      </c>
      <c r="AJ107" s="30"/>
      <c r="AK107" s="30"/>
      <c r="AL107" s="30"/>
      <c r="AM107" s="30"/>
    </row>
    <row r="109" spans="2:12" ht="15">
      <c r="B109" s="10" t="s">
        <v>110</v>
      </c>
      <c r="C109" s="10"/>
      <c r="D109" s="10"/>
      <c r="E109" s="10"/>
      <c r="F109" s="10"/>
      <c r="G109" s="10"/>
      <c r="H109" s="10"/>
      <c r="I109" s="10"/>
      <c r="J109" s="10"/>
      <c r="K109" s="1"/>
      <c r="L109" s="1"/>
    </row>
    <row r="110" spans="2:32" ht="15">
      <c r="B110" s="21" t="s">
        <v>114</v>
      </c>
      <c r="C110" s="21"/>
      <c r="D110" s="21"/>
      <c r="E110" s="21"/>
      <c r="F110" s="6" t="s">
        <v>111</v>
      </c>
      <c r="G110" s="21" t="s">
        <v>115</v>
      </c>
      <c r="H110" s="21"/>
      <c r="I110" s="21"/>
      <c r="J110" s="21"/>
      <c r="N110" s="24"/>
      <c r="O110" s="24"/>
      <c r="P110" s="24"/>
      <c r="Q110" s="24"/>
      <c r="R110" s="24"/>
      <c r="S110" s="25" t="s">
        <v>74</v>
      </c>
      <c r="T110" s="26" t="s">
        <v>112</v>
      </c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2:32" ht="15">
      <c r="B111" s="13">
        <f>AF107</f>
        <v>26.57135787542361</v>
      </c>
      <c r="C111" s="13"/>
      <c r="D111" s="13"/>
      <c r="E111" s="13"/>
      <c r="F111" s="6" t="s">
        <v>111</v>
      </c>
      <c r="G111" s="10">
        <f>E41</f>
        <v>25</v>
      </c>
      <c r="H111" s="10"/>
      <c r="I111" s="10"/>
      <c r="J111" s="10"/>
      <c r="K111" s="6"/>
      <c r="N111" s="27"/>
      <c r="O111" s="27"/>
      <c r="P111" s="27"/>
      <c r="Q111" s="27"/>
      <c r="R111" s="27"/>
      <c r="S111" s="25" t="s">
        <v>74</v>
      </c>
      <c r="T111" s="26" t="s">
        <v>117</v>
      </c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2:32" ht="15">
      <c r="B112" s="29" t="str">
        <f>IF((B111)&lt;(G111),"Правильно",IF((B111)&gt;(G111),"Не правильно",IF((B111)=(G111),"Правильно")))</f>
        <v>Не правильно</v>
      </c>
      <c r="C112" s="29"/>
      <c r="D112" s="29"/>
      <c r="E112" s="29"/>
      <c r="F112" s="29"/>
      <c r="G112" s="29"/>
      <c r="H112" s="29"/>
      <c r="I112" s="29"/>
      <c r="J112" s="29"/>
      <c r="K112" s="1"/>
      <c r="L112" s="1"/>
      <c r="N112" s="32"/>
      <c r="O112" s="32"/>
      <c r="P112" s="32"/>
      <c r="Q112" s="32"/>
      <c r="R112" s="32"/>
      <c r="S112" s="25" t="s">
        <v>74</v>
      </c>
      <c r="T112" s="26" t="s">
        <v>113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4:28" ht="15"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20:28" ht="15">
      <c r="T114" s="6"/>
      <c r="U114" s="6"/>
      <c r="V114" s="6"/>
      <c r="W114" s="6"/>
      <c r="X114" s="6"/>
      <c r="Y114" s="6"/>
      <c r="Z114" s="6"/>
      <c r="AA114" s="6"/>
      <c r="AB114" s="6"/>
    </row>
    <row r="115" spans="20:28" ht="15">
      <c r="T115" s="6"/>
      <c r="U115" s="6"/>
      <c r="V115" s="6"/>
      <c r="W115" s="6"/>
      <c r="X115" s="6"/>
      <c r="Y115" s="6"/>
      <c r="Z115" s="6"/>
      <c r="AA115" s="6"/>
      <c r="AB115" s="6"/>
    </row>
    <row r="121" ht="15">
      <c r="R121" s="7"/>
    </row>
  </sheetData>
  <sheetProtection/>
  <mergeCells count="282">
    <mergeCell ref="X71:AB71"/>
    <mergeCell ref="X73:AB73"/>
    <mergeCell ref="X75:AB75"/>
    <mergeCell ref="T112:AF112"/>
    <mergeCell ref="T111:AF111"/>
    <mergeCell ref="T110:AF110"/>
    <mergeCell ref="B112:J112"/>
    <mergeCell ref="B109:J109"/>
    <mergeCell ref="B110:E110"/>
    <mergeCell ref="B111:E111"/>
    <mergeCell ref="G111:J111"/>
    <mergeCell ref="G110:J110"/>
    <mergeCell ref="V91:Z91"/>
    <mergeCell ref="AI107:AM107"/>
    <mergeCell ref="V93:Z93"/>
    <mergeCell ref="V95:Z95"/>
    <mergeCell ref="M60:O60"/>
    <mergeCell ref="M62:O62"/>
    <mergeCell ref="M64:O64"/>
    <mergeCell ref="B60:F60"/>
    <mergeCell ref="B62:F62"/>
    <mergeCell ref="M80:Q80"/>
    <mergeCell ref="M83:Q83"/>
    <mergeCell ref="M86:Q86"/>
    <mergeCell ref="AA60:AB60"/>
    <mergeCell ref="AA62:AB62"/>
    <mergeCell ref="AA64:AB64"/>
    <mergeCell ref="B66:AC66"/>
    <mergeCell ref="S60:T60"/>
    <mergeCell ref="S62:T62"/>
    <mergeCell ref="S64:T64"/>
    <mergeCell ref="X60:Z60"/>
    <mergeCell ref="X62:Z62"/>
    <mergeCell ref="X64:Z64"/>
    <mergeCell ref="B43:D43"/>
    <mergeCell ref="R71:S71"/>
    <mergeCell ref="B71:H71"/>
    <mergeCell ref="I71:J71"/>
    <mergeCell ref="C70:D70"/>
    <mergeCell ref="L71:M71"/>
    <mergeCell ref="O71:P71"/>
    <mergeCell ref="J64:K64"/>
    <mergeCell ref="J62:K62"/>
    <mergeCell ref="J60:K60"/>
    <mergeCell ref="B56:C56"/>
    <mergeCell ref="D50:E50"/>
    <mergeCell ref="D53:E53"/>
    <mergeCell ref="D56:E56"/>
    <mergeCell ref="G40:H40"/>
    <mergeCell ref="G41:H41"/>
    <mergeCell ref="G42:H42"/>
    <mergeCell ref="G43:H43"/>
    <mergeCell ref="B40:D40"/>
    <mergeCell ref="B41:D41"/>
    <mergeCell ref="B64:F64"/>
    <mergeCell ref="G60:H60"/>
    <mergeCell ref="G64:H64"/>
    <mergeCell ref="G62:H62"/>
    <mergeCell ref="F50:H50"/>
    <mergeCell ref="F53:H53"/>
    <mergeCell ref="F56:H56"/>
    <mergeCell ref="B58:L58"/>
    <mergeCell ref="B50:C50"/>
    <mergeCell ref="B53:C53"/>
    <mergeCell ref="AN49:AP49"/>
    <mergeCell ref="AN52:AP52"/>
    <mergeCell ref="AN55:AP55"/>
    <mergeCell ref="AF49:AG49"/>
    <mergeCell ref="AI55:AJ55"/>
    <mergeCell ref="AF55:AG55"/>
    <mergeCell ref="AI52:AJ52"/>
    <mergeCell ref="AF52:AG52"/>
    <mergeCell ref="AI49:AJ49"/>
    <mergeCell ref="V49:X49"/>
    <mergeCell ref="T49:U49"/>
    <mergeCell ref="T52:U52"/>
    <mergeCell ref="T55:U55"/>
    <mergeCell ref="AL49:AM49"/>
    <mergeCell ref="AL52:AM52"/>
    <mergeCell ref="AL55:AM55"/>
    <mergeCell ref="Z49:AA49"/>
    <mergeCell ref="Z52:AA52"/>
    <mergeCell ref="Z55:AA55"/>
    <mergeCell ref="AC49:AD49"/>
    <mergeCell ref="AC52:AD52"/>
    <mergeCell ref="AC55:AD55"/>
    <mergeCell ref="V55:X55"/>
    <mergeCell ref="V52:X52"/>
    <mergeCell ref="E44:F44"/>
    <mergeCell ref="E45:F45"/>
    <mergeCell ref="G44:H44"/>
    <mergeCell ref="G45:H45"/>
    <mergeCell ref="B47:K47"/>
    <mergeCell ref="B49:I49"/>
    <mergeCell ref="K49:O49"/>
    <mergeCell ref="B44:D44"/>
    <mergeCell ref="E25:F25"/>
    <mergeCell ref="Q52:R52"/>
    <mergeCell ref="Q55:R55"/>
    <mergeCell ref="B52:I52"/>
    <mergeCell ref="K52:O52"/>
    <mergeCell ref="K55:O55"/>
    <mergeCell ref="B55:I55"/>
    <mergeCell ref="B45:D45"/>
    <mergeCell ref="B34:D34"/>
    <mergeCell ref="E34:F34"/>
    <mergeCell ref="J23:V23"/>
    <mergeCell ref="E20:F20"/>
    <mergeCell ref="E21:F21"/>
    <mergeCell ref="E22:F22"/>
    <mergeCell ref="E23:F23"/>
    <mergeCell ref="E24:F24"/>
    <mergeCell ref="B36:N36"/>
    <mergeCell ref="Q49:R49"/>
    <mergeCell ref="L38:N38"/>
    <mergeCell ref="L39:N39"/>
    <mergeCell ref="E39:F39"/>
    <mergeCell ref="E40:F40"/>
    <mergeCell ref="E41:F41"/>
    <mergeCell ref="E42:F42"/>
    <mergeCell ref="E43:F43"/>
    <mergeCell ref="B42:D42"/>
    <mergeCell ref="E19:F19"/>
    <mergeCell ref="AN33:AO33"/>
    <mergeCell ref="AQ33:AS33"/>
    <mergeCell ref="S33:X33"/>
    <mergeCell ref="Y33:Z33"/>
    <mergeCell ref="AB33:AC33"/>
    <mergeCell ref="AE33:AF33"/>
    <mergeCell ref="AH33:AI33"/>
    <mergeCell ref="AK33:AL33"/>
    <mergeCell ref="J20:M20"/>
    <mergeCell ref="G19:H19"/>
    <mergeCell ref="G20:H20"/>
    <mergeCell ref="G21:H21"/>
    <mergeCell ref="G22:H22"/>
    <mergeCell ref="G23:H23"/>
    <mergeCell ref="G24:H24"/>
    <mergeCell ref="B38:D38"/>
    <mergeCell ref="E38:F38"/>
    <mergeCell ref="O38:P38"/>
    <mergeCell ref="B21:D21"/>
    <mergeCell ref="J22:K22"/>
    <mergeCell ref="J21:N21"/>
    <mergeCell ref="K29:L29"/>
    <mergeCell ref="N29:O29"/>
    <mergeCell ref="G25:H25"/>
    <mergeCell ref="B25:D25"/>
    <mergeCell ref="F30:G30"/>
    <mergeCell ref="W29:X29"/>
    <mergeCell ref="Y29:Z29"/>
    <mergeCell ref="J19:M19"/>
    <mergeCell ref="J25:O25"/>
    <mergeCell ref="P25:U25"/>
    <mergeCell ref="B27:N27"/>
    <mergeCell ref="C29:J29"/>
    <mergeCell ref="Q29:R29"/>
    <mergeCell ref="T29:U29"/>
    <mergeCell ref="F9:G9"/>
    <mergeCell ref="F10:G10"/>
    <mergeCell ref="B39:D39"/>
    <mergeCell ref="B10:C10"/>
    <mergeCell ref="F5:G5"/>
    <mergeCell ref="D5:E5"/>
    <mergeCell ref="B19:D19"/>
    <mergeCell ref="B20:D20"/>
    <mergeCell ref="B22:D22"/>
    <mergeCell ref="B23:D23"/>
    <mergeCell ref="B33:P33"/>
    <mergeCell ref="Q33:R33"/>
    <mergeCell ref="O39:P39"/>
    <mergeCell ref="C14:H14"/>
    <mergeCell ref="I14:J14"/>
    <mergeCell ref="L14:M14"/>
    <mergeCell ref="O14:P14"/>
    <mergeCell ref="R14:S14"/>
    <mergeCell ref="B24:D24"/>
    <mergeCell ref="C30:E30"/>
    <mergeCell ref="B18:F18"/>
    <mergeCell ref="G18:I18"/>
    <mergeCell ref="B32:P32"/>
    <mergeCell ref="W14:X14"/>
    <mergeCell ref="C1:AA2"/>
    <mergeCell ref="B16:AA16"/>
    <mergeCell ref="U14:V14"/>
    <mergeCell ref="F6:G6"/>
    <mergeCell ref="F7:G7"/>
    <mergeCell ref="F8:G8"/>
    <mergeCell ref="D7:E7"/>
    <mergeCell ref="D8:E8"/>
    <mergeCell ref="D9:E9"/>
    <mergeCell ref="D10:E10"/>
    <mergeCell ref="B5:C5"/>
    <mergeCell ref="B6:C6"/>
    <mergeCell ref="B7:C7"/>
    <mergeCell ref="B8:C8"/>
    <mergeCell ref="B9:C9"/>
    <mergeCell ref="B75:H75"/>
    <mergeCell ref="I75:J75"/>
    <mergeCell ref="L75:M75"/>
    <mergeCell ref="O75:P75"/>
    <mergeCell ref="T71:V71"/>
    <mergeCell ref="T73:V73"/>
    <mergeCell ref="T75:V75"/>
    <mergeCell ref="R73:S73"/>
    <mergeCell ref="R75:S75"/>
    <mergeCell ref="B4:G4"/>
    <mergeCell ref="V60:W60"/>
    <mergeCell ref="V62:W62"/>
    <mergeCell ref="V64:W64"/>
    <mergeCell ref="B73:H73"/>
    <mergeCell ref="I73:J73"/>
    <mergeCell ref="L73:M73"/>
    <mergeCell ref="O73:P73"/>
    <mergeCell ref="B68:U68"/>
    <mergeCell ref="D6:E6"/>
    <mergeCell ref="J80:K80"/>
    <mergeCell ref="B88:M88"/>
    <mergeCell ref="B77:M77"/>
    <mergeCell ref="B79:F79"/>
    <mergeCell ref="B80:C80"/>
    <mergeCell ref="D80:E80"/>
    <mergeCell ref="G80:H80"/>
    <mergeCell ref="B82:F82"/>
    <mergeCell ref="B83:C83"/>
    <mergeCell ref="D83:E83"/>
    <mergeCell ref="B85:F85"/>
    <mergeCell ref="B86:C86"/>
    <mergeCell ref="D86:E86"/>
    <mergeCell ref="G86:H86"/>
    <mergeCell ref="J86:K86"/>
    <mergeCell ref="J83:K83"/>
    <mergeCell ref="G83:H83"/>
    <mergeCell ref="K93:L93"/>
    <mergeCell ref="K91:L91"/>
    <mergeCell ref="H95:I95"/>
    <mergeCell ref="H93:I93"/>
    <mergeCell ref="C90:D90"/>
    <mergeCell ref="S91:T91"/>
    <mergeCell ref="S93:T93"/>
    <mergeCell ref="S95:T95"/>
    <mergeCell ref="Q95:R95"/>
    <mergeCell ref="Q93:R93"/>
    <mergeCell ref="Q91:R91"/>
    <mergeCell ref="N95:O95"/>
    <mergeCell ref="N93:O93"/>
    <mergeCell ref="N91:O91"/>
    <mergeCell ref="N107:O107"/>
    <mergeCell ref="K107:L107"/>
    <mergeCell ref="H107:I107"/>
    <mergeCell ref="E107:F107"/>
    <mergeCell ref="B101:C101"/>
    <mergeCell ref="B91:G91"/>
    <mergeCell ref="B93:G93"/>
    <mergeCell ref="B95:G95"/>
    <mergeCell ref="H91:I91"/>
    <mergeCell ref="K95:L95"/>
    <mergeCell ref="F105:G105"/>
    <mergeCell ref="B97:M97"/>
    <mergeCell ref="B99:O99"/>
    <mergeCell ref="B107:D107"/>
    <mergeCell ref="AF107:AG107"/>
    <mergeCell ref="AC107:AD107"/>
    <mergeCell ref="Z107:AA107"/>
    <mergeCell ref="W107:X107"/>
    <mergeCell ref="T107:U107"/>
    <mergeCell ref="Q107:R107"/>
    <mergeCell ref="F101:G101"/>
    <mergeCell ref="B103:C103"/>
    <mergeCell ref="B102:C102"/>
    <mergeCell ref="F102:G102"/>
    <mergeCell ref="F103:G103"/>
    <mergeCell ref="F104:G104"/>
    <mergeCell ref="B100:C100"/>
    <mergeCell ref="B104:C104"/>
    <mergeCell ref="B105:C105"/>
    <mergeCell ref="D100:E100"/>
    <mergeCell ref="D101:E101"/>
    <mergeCell ref="D102:E102"/>
    <mergeCell ref="D103:E103"/>
    <mergeCell ref="D104:E104"/>
    <mergeCell ref="D105:E10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SeReGa</cp:lastModifiedBy>
  <dcterms:created xsi:type="dcterms:W3CDTF">2011-01-30T19:46:55Z</dcterms:created>
  <dcterms:modified xsi:type="dcterms:W3CDTF">2011-02-03T08:47:16Z</dcterms:modified>
  <cp:category/>
  <cp:version/>
  <cp:contentType/>
  <cp:contentStatus/>
</cp:coreProperties>
</file>